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480" activeTab="2"/>
  </bookViews>
  <sheets>
    <sheet name="任务一" sheetId="1" r:id="rId1"/>
    <sheet name="任务二" sheetId="2" r:id="rId2"/>
    <sheet name="Sheet1" sheetId="3" r:id="rId3"/>
  </sheets>
  <calcPr calcId="144525"/>
</workbook>
</file>

<file path=xl/sharedStrings.xml><?xml version="1.0" encoding="utf-8"?>
<sst xmlns="http://schemas.openxmlformats.org/spreadsheetml/2006/main" count="132" uniqueCount="62">
  <si>
    <t>开单部门的作业成本及动因分析</t>
  </si>
  <si>
    <t>成本项目</t>
  </si>
  <si>
    <t>作业成本</t>
  </si>
  <si>
    <t>作业动因</t>
  </si>
  <si>
    <t>不同客户消耗的作业动因量</t>
  </si>
  <si>
    <t>合计</t>
  </si>
  <si>
    <t>分配率</t>
  </si>
  <si>
    <t>居民客户</t>
  </si>
  <si>
    <t>商业客户</t>
  </si>
  <si>
    <t>账户查询</t>
  </si>
  <si>
    <t>人工小时数</t>
  </si>
  <si>
    <t>通信费</t>
  </si>
  <si>
    <t>发信息数量</t>
  </si>
  <si>
    <t>账户开单</t>
  </si>
  <si>
    <t>单据的行数</t>
  </si>
  <si>
    <t>单据审核</t>
  </si>
  <si>
    <t>账户数</t>
  </si>
  <si>
    <t>居民客户成本核算</t>
  </si>
  <si>
    <t>居民户数</t>
  </si>
  <si>
    <t>每户查询成本</t>
  </si>
  <si>
    <t>外包成本</t>
  </si>
  <si>
    <t>是否外包</t>
  </si>
  <si>
    <t>客户增加50%后总成本</t>
  </si>
  <si>
    <t>成本节约</t>
  </si>
  <si>
    <t>否</t>
  </si>
  <si>
    <t>商业客户成本核算</t>
  </si>
  <si>
    <t>商业户数</t>
  </si>
  <si>
    <t>客户增加10%后总成本</t>
  </si>
  <si>
    <t>是</t>
  </si>
  <si>
    <t>机械加工作业成本分析</t>
  </si>
  <si>
    <t>总成本（元）</t>
  </si>
  <si>
    <t>成本分配（元）</t>
  </si>
  <si>
    <t>成本动因</t>
  </si>
  <si>
    <t>机器小时</t>
  </si>
  <si>
    <t>资源占用比例</t>
  </si>
  <si>
    <t>高档品</t>
  </si>
  <si>
    <t>中档品</t>
  </si>
  <si>
    <t>低档品</t>
  </si>
  <si>
    <t>后勤准备作业成本分析</t>
  </si>
  <si>
    <t>材料订单</t>
  </si>
  <si>
    <t>建立作业成本分析</t>
  </si>
  <si>
    <t>空间</t>
  </si>
  <si>
    <t>作业成本法制造费用分配表</t>
  </si>
  <si>
    <t>产品类别</t>
  </si>
  <si>
    <t>产销量</t>
  </si>
  <si>
    <t>单位成本（元）</t>
  </si>
  <si>
    <t>作业成本法产品成本核算表（元）</t>
  </si>
  <si>
    <t>直接材料</t>
  </si>
  <si>
    <t>直接人工</t>
  </si>
  <si>
    <t>制造费用</t>
  </si>
  <si>
    <t>作业成本法下产品售价预算</t>
  </si>
  <si>
    <t>成本（元）</t>
  </si>
  <si>
    <t>加成率</t>
  </si>
  <si>
    <t>售价（元）</t>
  </si>
  <si>
    <t>原来制造费分配表</t>
  </si>
  <si>
    <t>单位成本</t>
  </si>
  <si>
    <t>直接人工工时</t>
  </si>
  <si>
    <t>原来产品成本核算表（元）</t>
  </si>
  <si>
    <t>原来售价预算</t>
  </si>
  <si>
    <t>决策</t>
  </si>
  <si>
    <t>可降</t>
  </si>
  <si>
    <t>提价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</si>
</sst>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3">
    <font>
      <sz val="11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0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5" fillId="3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7" borderId="6" applyNumberFormat="0" applyFont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10" fillId="0" borderId="8" applyNumberFormat="0" applyFill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16" fillId="11" borderId="9" applyNumberFormat="0" applyAlignment="0" applyProtection="0">
      <alignment vertical="center"/>
    </xf>
    <xf numFmtId="0" fontId="17" fillId="11" borderId="5" applyNumberFormat="0" applyAlignment="0" applyProtection="0">
      <alignment vertical="center"/>
    </xf>
    <xf numFmtId="0" fontId="18" fillId="12" borderId="10" applyNumberFormat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</cellStyleXfs>
  <cellXfs count="28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0" fillId="0" borderId="3" xfId="0" applyBorder="1">
      <alignment vertical="center"/>
    </xf>
    <xf numFmtId="0" fontId="1" fillId="0" borderId="3" xfId="0" applyFont="1" applyBorder="1" applyAlignment="1">
      <alignment horizontal="center" vertical="center"/>
    </xf>
    <xf numFmtId="0" fontId="1" fillId="0" borderId="3" xfId="0" applyFont="1" applyBorder="1">
      <alignment vertical="center"/>
    </xf>
    <xf numFmtId="9" fontId="0" fillId="0" borderId="3" xfId="0" applyNumberFormat="1" applyBorder="1">
      <alignment vertical="center"/>
    </xf>
    <xf numFmtId="0" fontId="0" fillId="0" borderId="4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176" fontId="2" fillId="0" borderId="3" xfId="0" applyNumberFormat="1" applyFont="1" applyBorder="1">
      <alignment vertical="center"/>
    </xf>
    <xf numFmtId="0" fontId="0" fillId="0" borderId="3" xfId="11" applyNumberFormat="1" applyBorder="1">
      <alignment vertical="center"/>
    </xf>
    <xf numFmtId="0" fontId="2" fillId="0" borderId="3" xfId="0" applyFont="1" applyBorder="1">
      <alignment vertical="center"/>
    </xf>
    <xf numFmtId="0" fontId="3" fillId="0" borderId="4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>
      <alignment vertical="center"/>
    </xf>
    <xf numFmtId="176" fontId="0" fillId="0" borderId="3" xfId="0" applyNumberFormat="1" applyBorder="1">
      <alignment vertical="center"/>
    </xf>
    <xf numFmtId="0" fontId="1" fillId="0" borderId="0" xfId="0" applyFont="1">
      <alignment vertical="center"/>
    </xf>
    <xf numFmtId="0" fontId="3" fillId="0" borderId="3" xfId="0" applyFont="1" applyBorder="1" applyAlignment="1">
      <alignment vertical="center"/>
    </xf>
    <xf numFmtId="0" fontId="1" fillId="0" borderId="1" xfId="0" applyFont="1" applyBorder="1">
      <alignment vertical="center"/>
    </xf>
    <xf numFmtId="0" fontId="0" fillId="0" borderId="1" xfId="0" applyBorder="1">
      <alignment vertical="center"/>
    </xf>
    <xf numFmtId="176" fontId="0" fillId="0" borderId="1" xfId="0" applyNumberFormat="1" applyBorder="1">
      <alignment vertical="center"/>
    </xf>
    <xf numFmtId="176" fontId="0" fillId="0" borderId="0" xfId="0" applyNumberFormat="1">
      <alignment vertical="center"/>
    </xf>
    <xf numFmtId="0" fontId="0" fillId="0" borderId="0" xfId="0" applyBorder="1" applyAlignment="1">
      <alignment horizontal="center" vertical="center"/>
    </xf>
    <xf numFmtId="0" fontId="3" fillId="0" borderId="1" xfId="0" applyFont="1" applyBorder="1">
      <alignment vertical="center"/>
    </xf>
    <xf numFmtId="176" fontId="3" fillId="0" borderId="3" xfId="0" applyNumberFormat="1" applyFont="1" applyBorder="1">
      <alignment vertical="center"/>
    </xf>
    <xf numFmtId="176" fontId="3" fillId="0" borderId="1" xfId="0" applyNumberFormat="1" applyFont="1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6"/>
  <sheetViews>
    <sheetView workbookViewId="0">
      <selection activeCell="G33" sqref="G33"/>
    </sheetView>
  </sheetViews>
  <sheetFormatPr defaultColWidth="9" defaultRowHeight="13.5" outlineLevelCol="7"/>
  <cols>
    <col min="2" max="2" width="13.75"/>
    <col min="4" max="4" width="12.625" customWidth="1"/>
    <col min="5" max="5" width="11.125" customWidth="1"/>
    <col min="7" max="7" width="22.25" customWidth="1"/>
    <col min="8" max="8" width="11.5"/>
  </cols>
  <sheetData>
    <row r="1" spans="1:7">
      <c r="A1" s="13" t="s">
        <v>0</v>
      </c>
      <c r="B1" s="14"/>
      <c r="C1" s="14"/>
      <c r="D1" s="14"/>
      <c r="E1" s="14"/>
      <c r="F1" s="14"/>
      <c r="G1" s="14"/>
    </row>
    <row r="2" spans="1:7">
      <c r="A2" s="15" t="s">
        <v>1</v>
      </c>
      <c r="B2" s="15" t="s">
        <v>2</v>
      </c>
      <c r="C2" s="15" t="s">
        <v>3</v>
      </c>
      <c r="D2" s="16" t="s">
        <v>4</v>
      </c>
      <c r="E2" s="16"/>
      <c r="F2" s="4" t="s">
        <v>5</v>
      </c>
      <c r="G2" s="4" t="s">
        <v>6</v>
      </c>
    </row>
    <row r="3" spans="1:7">
      <c r="A3" s="15"/>
      <c r="B3" s="15"/>
      <c r="C3" s="15"/>
      <c r="D3" s="16" t="s">
        <v>7</v>
      </c>
      <c r="E3" s="16" t="s">
        <v>8</v>
      </c>
      <c r="F3" s="4"/>
      <c r="G3" s="4"/>
    </row>
    <row r="4" spans="1:7">
      <c r="A4" s="6" t="s">
        <v>9</v>
      </c>
      <c r="B4" s="4">
        <v>205332</v>
      </c>
      <c r="C4" s="6" t="s">
        <v>10</v>
      </c>
      <c r="D4" s="4">
        <v>1800</v>
      </c>
      <c r="E4" s="4">
        <v>1500</v>
      </c>
      <c r="F4" s="4">
        <f>SUM(D4:E4)</f>
        <v>3300</v>
      </c>
      <c r="G4" s="17">
        <f>B4/F4</f>
        <v>62.2218181818182</v>
      </c>
    </row>
    <row r="5" spans="1:7">
      <c r="A5" s="6" t="s">
        <v>11</v>
      </c>
      <c r="B5" s="4">
        <v>35384</v>
      </c>
      <c r="C5" s="6" t="s">
        <v>12</v>
      </c>
      <c r="D5" s="4">
        <v>1800</v>
      </c>
      <c r="E5" s="4">
        <v>1000</v>
      </c>
      <c r="F5" s="4">
        <f>SUM(D5:E5)</f>
        <v>2800</v>
      </c>
      <c r="G5" s="17">
        <f>B5/F5</f>
        <v>12.6371428571429</v>
      </c>
    </row>
    <row r="6" spans="1:7">
      <c r="A6" s="6" t="s">
        <v>13</v>
      </c>
      <c r="B6" s="4">
        <v>235777</v>
      </c>
      <c r="C6" s="6" t="s">
        <v>14</v>
      </c>
      <c r="D6" s="4">
        <v>1440000</v>
      </c>
      <c r="E6" s="4">
        <v>1000000</v>
      </c>
      <c r="F6" s="4">
        <f>SUM(D6:E6)</f>
        <v>2440000</v>
      </c>
      <c r="G6" s="17">
        <f>B6/F6</f>
        <v>0.0966299180327869</v>
      </c>
    </row>
    <row r="7" spans="1:7">
      <c r="A7" s="6" t="s">
        <v>15</v>
      </c>
      <c r="B7" s="4">
        <v>88847</v>
      </c>
      <c r="C7" s="6" t="s">
        <v>16</v>
      </c>
      <c r="D7" s="4">
        <v>120000</v>
      </c>
      <c r="E7" s="4">
        <v>20000</v>
      </c>
      <c r="F7" s="4">
        <f>SUM(D7:E7)</f>
        <v>140000</v>
      </c>
      <c r="G7" s="17">
        <f>B7/F7</f>
        <v>0.634621428571429</v>
      </c>
    </row>
    <row r="8" spans="1:7">
      <c r="A8" s="6" t="s">
        <v>5</v>
      </c>
      <c r="B8" s="4">
        <f>SUM(B4:B7)</f>
        <v>565340</v>
      </c>
      <c r="C8" s="4"/>
      <c r="D8" s="4"/>
      <c r="E8" s="4"/>
      <c r="F8" s="4"/>
      <c r="G8" s="4"/>
    </row>
    <row r="9" spans="1:1">
      <c r="A9" s="18"/>
    </row>
    <row r="11" spans="1:4">
      <c r="A11" s="1" t="s">
        <v>17</v>
      </c>
      <c r="B11" s="1"/>
      <c r="C11" s="1"/>
      <c r="D11" s="1"/>
    </row>
    <row r="12" spans="1:8">
      <c r="A12" s="19" t="s">
        <v>1</v>
      </c>
      <c r="B12" s="6" t="s">
        <v>2</v>
      </c>
      <c r="C12" s="6" t="s">
        <v>18</v>
      </c>
      <c r="D12" s="20" t="s">
        <v>19</v>
      </c>
      <c r="E12" s="9" t="s">
        <v>20</v>
      </c>
      <c r="F12" s="9" t="s">
        <v>21</v>
      </c>
      <c r="G12" s="4" t="s">
        <v>22</v>
      </c>
      <c r="H12" t="s">
        <v>23</v>
      </c>
    </row>
    <row r="13" spans="1:7">
      <c r="A13" s="6" t="s">
        <v>9</v>
      </c>
      <c r="B13" s="17">
        <f>D4*G4</f>
        <v>111999.272727273</v>
      </c>
      <c r="C13" s="4"/>
      <c r="D13" s="21"/>
      <c r="E13" s="9"/>
      <c r="F13" s="9"/>
      <c r="G13" s="4"/>
    </row>
    <row r="14" spans="1:7">
      <c r="A14" s="6" t="s">
        <v>11</v>
      </c>
      <c r="B14" s="17">
        <f>D5*G5</f>
        <v>22746.8571428571</v>
      </c>
      <c r="C14" s="4"/>
      <c r="D14" s="21"/>
      <c r="E14" s="9"/>
      <c r="F14" s="9"/>
      <c r="G14" s="4"/>
    </row>
    <row r="15" spans="1:7">
      <c r="A15" s="6" t="s">
        <v>13</v>
      </c>
      <c r="B15" s="17">
        <f>D6*G6</f>
        <v>139147.081967213</v>
      </c>
      <c r="C15" s="4"/>
      <c r="D15" s="21"/>
      <c r="E15" s="9"/>
      <c r="F15" s="9"/>
      <c r="G15" s="4"/>
    </row>
    <row r="16" spans="1:7">
      <c r="A16" s="6" t="s">
        <v>15</v>
      </c>
      <c r="B16" s="17">
        <f>D7*G7</f>
        <v>76154.5714285714</v>
      </c>
      <c r="C16" s="4"/>
      <c r="D16" s="21"/>
      <c r="E16" s="9"/>
      <c r="F16" s="9"/>
      <c r="G16" s="4"/>
    </row>
    <row r="17" spans="1:8">
      <c r="A17" s="6" t="s">
        <v>5</v>
      </c>
      <c r="B17" s="17">
        <f>SUM(B13:B16)</f>
        <v>350047.783265914</v>
      </c>
      <c r="C17" s="4">
        <v>120000</v>
      </c>
      <c r="D17" s="22">
        <f>B17/C17</f>
        <v>2.91706486054929</v>
      </c>
      <c r="E17" s="9">
        <v>3.5</v>
      </c>
      <c r="F17" s="9" t="s">
        <v>24</v>
      </c>
      <c r="G17" s="17">
        <f>B17*1.5</f>
        <v>525071.674898872</v>
      </c>
      <c r="H17" s="23">
        <f>B8-G17</f>
        <v>40268.3251011284</v>
      </c>
    </row>
    <row r="18" spans="5:6">
      <c r="E18" s="24"/>
      <c r="F18" s="24"/>
    </row>
    <row r="19" spans="5:6">
      <c r="E19" s="24"/>
      <c r="F19" s="24"/>
    </row>
    <row r="20" spans="1:6">
      <c r="A20" s="1" t="s">
        <v>25</v>
      </c>
      <c r="B20" s="1"/>
      <c r="C20" s="1"/>
      <c r="D20" s="1"/>
      <c r="E20" s="24"/>
      <c r="F20" s="24"/>
    </row>
    <row r="21" spans="1:7">
      <c r="A21" s="16" t="s">
        <v>1</v>
      </c>
      <c r="B21" s="16" t="s">
        <v>2</v>
      </c>
      <c r="C21" s="16" t="s">
        <v>26</v>
      </c>
      <c r="D21" s="25" t="s">
        <v>19</v>
      </c>
      <c r="E21" s="9" t="s">
        <v>20</v>
      </c>
      <c r="F21" s="9" t="s">
        <v>21</v>
      </c>
      <c r="G21" s="4" t="s">
        <v>27</v>
      </c>
    </row>
    <row r="22" spans="1:7">
      <c r="A22" s="16" t="s">
        <v>9</v>
      </c>
      <c r="B22" s="26">
        <f>B4-B13</f>
        <v>93332.7272727273</v>
      </c>
      <c r="C22" s="16"/>
      <c r="D22" s="25"/>
      <c r="E22" s="9"/>
      <c r="F22" s="9"/>
      <c r="G22" s="4"/>
    </row>
    <row r="23" spans="1:7">
      <c r="A23" s="16" t="s">
        <v>11</v>
      </c>
      <c r="B23" s="26">
        <f>B5-B14</f>
        <v>12637.1428571429</v>
      </c>
      <c r="C23" s="16"/>
      <c r="D23" s="25"/>
      <c r="E23" s="9"/>
      <c r="F23" s="9"/>
      <c r="G23" s="4"/>
    </row>
    <row r="24" spans="1:7">
      <c r="A24" s="16" t="s">
        <v>13</v>
      </c>
      <c r="B24" s="26">
        <f>B6-B15</f>
        <v>96629.9180327869</v>
      </c>
      <c r="C24" s="16"/>
      <c r="D24" s="25"/>
      <c r="E24" s="9"/>
      <c r="F24" s="9"/>
      <c r="G24" s="4"/>
    </row>
    <row r="25" spans="1:7">
      <c r="A25" s="16" t="s">
        <v>15</v>
      </c>
      <c r="B25" s="26">
        <f>B7-B16</f>
        <v>12692.4285714286</v>
      </c>
      <c r="C25" s="16"/>
      <c r="D25" s="25"/>
      <c r="E25" s="9"/>
      <c r="F25" s="9"/>
      <c r="G25" s="4"/>
    </row>
    <row r="26" spans="1:7">
      <c r="A26" s="16" t="s">
        <v>5</v>
      </c>
      <c r="B26" s="26">
        <v>350047.783265914</v>
      </c>
      <c r="C26" s="16">
        <v>20000</v>
      </c>
      <c r="D26" s="27">
        <f>B26/C26</f>
        <v>17.5023891632957</v>
      </c>
      <c r="E26" s="9">
        <v>8.5</v>
      </c>
      <c r="F26" s="9" t="s">
        <v>28</v>
      </c>
      <c r="G26" s="17">
        <f>B26*1.1</f>
        <v>385052.561592506</v>
      </c>
    </row>
  </sheetData>
  <mergeCells count="6">
    <mergeCell ref="A1:G1"/>
    <mergeCell ref="A11:D11"/>
    <mergeCell ref="A20:D20"/>
    <mergeCell ref="A2:A3"/>
    <mergeCell ref="B2:B3"/>
    <mergeCell ref="C2:C3"/>
  </mergeCells>
  <pageMargins left="0.699305555555556" right="0.699305555555556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67"/>
  <sheetViews>
    <sheetView topLeftCell="A31" workbookViewId="0">
      <selection activeCell="A39" sqref="A39:D39"/>
    </sheetView>
  </sheetViews>
  <sheetFormatPr defaultColWidth="9" defaultRowHeight="13.5" outlineLevelCol="5"/>
  <cols>
    <col min="1" max="1" width="11" customWidth="1"/>
    <col min="2" max="2" width="11.25" customWidth="1"/>
    <col min="3" max="3" width="10.375"/>
    <col min="4" max="4" width="16.125" customWidth="1"/>
  </cols>
  <sheetData>
    <row r="1" spans="1:4">
      <c r="A1" s="1" t="s">
        <v>29</v>
      </c>
      <c r="B1" s="1"/>
      <c r="C1" s="1"/>
      <c r="D1" s="1"/>
    </row>
    <row r="2" spans="1:4">
      <c r="A2" s="2" t="s">
        <v>30</v>
      </c>
      <c r="B2" s="3"/>
      <c r="C2" s="4">
        <v>16680000</v>
      </c>
      <c r="D2" s="4" t="s">
        <v>31</v>
      </c>
    </row>
    <row r="3" spans="1:4">
      <c r="A3" s="5" t="s">
        <v>32</v>
      </c>
      <c r="B3" s="6" t="s">
        <v>33</v>
      </c>
      <c r="C3" s="7">
        <v>1</v>
      </c>
      <c r="D3" s="4"/>
    </row>
    <row r="4" spans="1:4">
      <c r="A4" s="5" t="s">
        <v>34</v>
      </c>
      <c r="B4" s="6" t="s">
        <v>35</v>
      </c>
      <c r="C4" s="7">
        <v>0.45</v>
      </c>
      <c r="D4" s="4">
        <f>$C$2*C4</f>
        <v>7506000</v>
      </c>
    </row>
    <row r="5" spans="1:4">
      <c r="A5" s="5"/>
      <c r="B5" s="6" t="s">
        <v>36</v>
      </c>
      <c r="C5" s="7">
        <v>0.15</v>
      </c>
      <c r="D5" s="4">
        <f>$C$2*C5</f>
        <v>2502000</v>
      </c>
    </row>
    <row r="6" spans="1:4">
      <c r="A6" s="5"/>
      <c r="B6" s="6" t="s">
        <v>37</v>
      </c>
      <c r="C6" s="7">
        <v>0.4</v>
      </c>
      <c r="D6" s="4">
        <f>$C$2*C6</f>
        <v>6672000</v>
      </c>
    </row>
    <row r="9" spans="1:4">
      <c r="A9" s="1" t="s">
        <v>38</v>
      </c>
      <c r="B9" s="1"/>
      <c r="C9" s="1"/>
      <c r="D9" s="1"/>
    </row>
    <row r="10" spans="1:4">
      <c r="A10" s="2" t="s">
        <v>30</v>
      </c>
      <c r="B10" s="3"/>
      <c r="C10" s="4">
        <v>3540000</v>
      </c>
      <c r="D10" s="4" t="s">
        <v>31</v>
      </c>
    </row>
    <row r="11" spans="1:4">
      <c r="A11" s="5" t="s">
        <v>32</v>
      </c>
      <c r="B11" s="6" t="s">
        <v>39</v>
      </c>
      <c r="C11" s="7">
        <v>1</v>
      </c>
      <c r="D11" s="4"/>
    </row>
    <row r="12" spans="1:4">
      <c r="A12" s="5" t="s">
        <v>34</v>
      </c>
      <c r="B12" s="6" t="s">
        <v>35</v>
      </c>
      <c r="C12" s="7">
        <v>0.47</v>
      </c>
      <c r="D12" s="4">
        <f>C$10*C12</f>
        <v>1663800</v>
      </c>
    </row>
    <row r="13" spans="1:4">
      <c r="A13" s="5"/>
      <c r="B13" s="6" t="s">
        <v>36</v>
      </c>
      <c r="C13" s="7">
        <v>0.06</v>
      </c>
      <c r="D13" s="4">
        <f>C$10*C13</f>
        <v>212400</v>
      </c>
    </row>
    <row r="14" spans="1:4">
      <c r="A14" s="5"/>
      <c r="B14" s="6" t="s">
        <v>37</v>
      </c>
      <c r="C14" s="7">
        <v>0.47</v>
      </c>
      <c r="D14" s="4">
        <f>C$10*C14</f>
        <v>1663800</v>
      </c>
    </row>
    <row r="17" spans="1:4">
      <c r="A17" s="1" t="s">
        <v>40</v>
      </c>
      <c r="B17" s="1"/>
      <c r="C17" s="1"/>
      <c r="D17" s="1"/>
    </row>
    <row r="18" spans="1:4">
      <c r="A18" s="2" t="s">
        <v>30</v>
      </c>
      <c r="B18" s="3"/>
      <c r="C18" s="4">
        <v>6240000</v>
      </c>
      <c r="D18" s="4" t="s">
        <v>31</v>
      </c>
    </row>
    <row r="19" spans="1:4">
      <c r="A19" s="5" t="s">
        <v>32</v>
      </c>
      <c r="B19" s="6" t="s">
        <v>41</v>
      </c>
      <c r="C19" s="7">
        <v>1</v>
      </c>
      <c r="D19" s="4"/>
    </row>
    <row r="20" spans="1:4">
      <c r="A20" s="5" t="s">
        <v>34</v>
      </c>
      <c r="B20" s="6" t="s">
        <v>35</v>
      </c>
      <c r="C20" s="7">
        <v>0.4</v>
      </c>
      <c r="D20" s="4">
        <f>C$18*C20</f>
        <v>2496000</v>
      </c>
    </row>
    <row r="21" spans="1:4">
      <c r="A21" s="5"/>
      <c r="B21" s="6" t="s">
        <v>36</v>
      </c>
      <c r="C21" s="7">
        <v>0.18</v>
      </c>
      <c r="D21" s="4">
        <f>C$18*C21</f>
        <v>1123200</v>
      </c>
    </row>
    <row r="22" spans="1:4">
      <c r="A22" s="5"/>
      <c r="B22" s="6" t="s">
        <v>37</v>
      </c>
      <c r="C22" s="7">
        <v>0.42</v>
      </c>
      <c r="D22" s="4">
        <f>C$18*C22</f>
        <v>2620800</v>
      </c>
    </row>
    <row r="25" spans="1:4">
      <c r="A25" s="8" t="s">
        <v>42</v>
      </c>
      <c r="B25" s="1"/>
      <c r="C25" s="1"/>
      <c r="D25" s="1"/>
    </row>
    <row r="26" spans="1:4">
      <c r="A26" s="4" t="s">
        <v>43</v>
      </c>
      <c r="B26" s="4" t="s">
        <v>30</v>
      </c>
      <c r="C26" s="4" t="s">
        <v>44</v>
      </c>
      <c r="D26" s="4" t="s">
        <v>45</v>
      </c>
    </row>
    <row r="27" spans="1:4">
      <c r="A27" s="6" t="s">
        <v>35</v>
      </c>
      <c r="B27" s="4">
        <f>D4+D12+D20</f>
        <v>11665800</v>
      </c>
      <c r="C27" s="4">
        <v>10000</v>
      </c>
      <c r="D27" s="4">
        <f>B27/C27</f>
        <v>1166.58</v>
      </c>
    </row>
    <row r="28" spans="1:4">
      <c r="A28" s="6" t="s">
        <v>36</v>
      </c>
      <c r="B28" s="4">
        <f>D5+D13+D21</f>
        <v>3837600</v>
      </c>
      <c r="C28" s="4">
        <v>1000</v>
      </c>
      <c r="D28" s="4">
        <f>B28/C28</f>
        <v>3837.6</v>
      </c>
    </row>
    <row r="29" spans="1:4">
      <c r="A29" s="6" t="s">
        <v>37</v>
      </c>
      <c r="B29" s="4">
        <f>D6+D14+D22</f>
        <v>10956600</v>
      </c>
      <c r="C29" s="4">
        <v>20000</v>
      </c>
      <c r="D29" s="4">
        <f>B29/C29</f>
        <v>547.83</v>
      </c>
    </row>
    <row r="32" spans="1:5">
      <c r="A32" s="1" t="s">
        <v>46</v>
      </c>
      <c r="B32" s="1"/>
      <c r="C32" s="1"/>
      <c r="D32" s="1"/>
      <c r="E32" s="1"/>
    </row>
    <row r="33" spans="1:5">
      <c r="A33" s="4" t="s">
        <v>43</v>
      </c>
      <c r="B33" s="4" t="s">
        <v>47</v>
      </c>
      <c r="C33" s="4" t="s">
        <v>48</v>
      </c>
      <c r="D33" s="9" t="s">
        <v>49</v>
      </c>
      <c r="E33" s="4" t="s">
        <v>5</v>
      </c>
    </row>
    <row r="34" spans="1:5">
      <c r="A34" s="6" t="s">
        <v>35</v>
      </c>
      <c r="B34" s="4">
        <v>630</v>
      </c>
      <c r="C34" s="4">
        <f>12*1</f>
        <v>12</v>
      </c>
      <c r="D34" s="4">
        <f>D27</f>
        <v>1166.58</v>
      </c>
      <c r="E34" s="4">
        <f>SUM(B34:D34)</f>
        <v>1808.58</v>
      </c>
    </row>
    <row r="35" spans="1:5">
      <c r="A35" s="6" t="s">
        <v>36</v>
      </c>
      <c r="B35" s="4">
        <v>375</v>
      </c>
      <c r="C35" s="4">
        <f>12*1</f>
        <v>12</v>
      </c>
      <c r="D35" s="4">
        <f>D28</f>
        <v>3837.6</v>
      </c>
      <c r="E35" s="4">
        <f>SUM(B35:D35)</f>
        <v>4224.6</v>
      </c>
    </row>
    <row r="36" spans="1:5">
      <c r="A36" s="6" t="s">
        <v>37</v>
      </c>
      <c r="B36" s="4">
        <v>150</v>
      </c>
      <c r="C36" s="4">
        <f>12*0.5</f>
        <v>6</v>
      </c>
      <c r="D36" s="4">
        <f>D29</f>
        <v>547.83</v>
      </c>
      <c r="E36" s="4">
        <f>SUM(B36:D36)</f>
        <v>703.83</v>
      </c>
    </row>
    <row r="39" spans="1:4">
      <c r="A39" s="1" t="s">
        <v>50</v>
      </c>
      <c r="B39" s="1"/>
      <c r="C39" s="1"/>
      <c r="D39" s="1"/>
    </row>
    <row r="40" spans="1:4">
      <c r="A40" s="4" t="s">
        <v>43</v>
      </c>
      <c r="B40" s="9" t="s">
        <v>51</v>
      </c>
      <c r="C40" s="9" t="s">
        <v>52</v>
      </c>
      <c r="D40" s="9" t="s">
        <v>53</v>
      </c>
    </row>
    <row r="41" spans="1:4">
      <c r="A41" s="6" t="s">
        <v>35</v>
      </c>
      <c r="B41" s="4">
        <v>1808.58</v>
      </c>
      <c r="C41" s="7">
        <v>0.2</v>
      </c>
      <c r="D41" s="10">
        <f>B41*1.2</f>
        <v>2170.296</v>
      </c>
    </row>
    <row r="42" spans="1:4">
      <c r="A42" s="6" t="s">
        <v>36</v>
      </c>
      <c r="B42" s="4">
        <v>4224.6</v>
      </c>
      <c r="C42" s="7">
        <v>0.2</v>
      </c>
      <c r="D42" s="10">
        <f>B42*1.2</f>
        <v>5069.52</v>
      </c>
    </row>
    <row r="43" spans="1:4">
      <c r="A43" s="6" t="s">
        <v>37</v>
      </c>
      <c r="B43" s="4">
        <v>703.83</v>
      </c>
      <c r="C43" s="7">
        <v>0.2</v>
      </c>
      <c r="D43" s="10">
        <f>B43*1.2</f>
        <v>844.596</v>
      </c>
    </row>
    <row r="47" spans="1:6">
      <c r="A47" s="1" t="s">
        <v>54</v>
      </c>
      <c r="B47" s="1"/>
      <c r="C47" s="1"/>
      <c r="D47" s="1"/>
      <c r="E47" s="1"/>
      <c r="F47" s="1"/>
    </row>
    <row r="48" spans="1:6">
      <c r="A48" s="2" t="s">
        <v>30</v>
      </c>
      <c r="B48" s="3"/>
      <c r="C48" s="4">
        <v>26460000</v>
      </c>
      <c r="D48" s="4" t="s">
        <v>31</v>
      </c>
      <c r="E48" s="4" t="s">
        <v>6</v>
      </c>
      <c r="F48" s="4" t="s">
        <v>55</v>
      </c>
    </row>
    <row r="49" spans="1:6">
      <c r="A49" s="5" t="s">
        <v>32</v>
      </c>
      <c r="B49" s="6" t="s">
        <v>56</v>
      </c>
      <c r="C49" s="11">
        <f>C27+C28+C29*0.5</f>
        <v>21000</v>
      </c>
      <c r="D49" s="4"/>
      <c r="E49" s="4">
        <f>C48/C49</f>
        <v>1260</v>
      </c>
      <c r="F49" s="4"/>
    </row>
    <row r="50" spans="1:6">
      <c r="A50" s="5" t="s">
        <v>34</v>
      </c>
      <c r="B50" s="6" t="s">
        <v>35</v>
      </c>
      <c r="C50" s="4">
        <v>10000</v>
      </c>
      <c r="D50" s="4">
        <f>C50*$E$49</f>
        <v>12600000</v>
      </c>
      <c r="E50" s="4"/>
      <c r="F50" s="4">
        <f>D50/C50</f>
        <v>1260</v>
      </c>
    </row>
    <row r="51" spans="1:6">
      <c r="A51" s="5"/>
      <c r="B51" s="6" t="s">
        <v>36</v>
      </c>
      <c r="C51" s="4">
        <v>1000</v>
      </c>
      <c r="D51" s="4">
        <f>C51*$E$49</f>
        <v>1260000</v>
      </c>
      <c r="E51" s="4"/>
      <c r="F51" s="4">
        <f>D51/1000</f>
        <v>1260</v>
      </c>
    </row>
    <row r="52" spans="1:6">
      <c r="A52" s="5"/>
      <c r="B52" s="6" t="s">
        <v>37</v>
      </c>
      <c r="C52" s="4">
        <f>20000*0.5</f>
        <v>10000</v>
      </c>
      <c r="D52" s="4">
        <f>C52*$E$49</f>
        <v>12600000</v>
      </c>
      <c r="E52" s="4"/>
      <c r="F52" s="4">
        <f>D52/20000</f>
        <v>630</v>
      </c>
    </row>
    <row r="56" spans="1:5">
      <c r="A56" s="1" t="s">
        <v>57</v>
      </c>
      <c r="B56" s="1"/>
      <c r="C56" s="1"/>
      <c r="D56" s="1"/>
      <c r="E56" s="1"/>
    </row>
    <row r="57" spans="1:5">
      <c r="A57" s="4" t="s">
        <v>43</v>
      </c>
      <c r="B57" s="4" t="s">
        <v>47</v>
      </c>
      <c r="C57" s="4" t="s">
        <v>48</v>
      </c>
      <c r="D57" s="9" t="s">
        <v>49</v>
      </c>
      <c r="E57" s="4" t="s">
        <v>5</v>
      </c>
    </row>
    <row r="58" spans="1:5">
      <c r="A58" s="6" t="s">
        <v>35</v>
      </c>
      <c r="B58" s="4">
        <v>630</v>
      </c>
      <c r="C58" s="4">
        <f>12*1</f>
        <v>12</v>
      </c>
      <c r="D58" s="4">
        <f>F50</f>
        <v>1260</v>
      </c>
      <c r="E58" s="4">
        <f t="shared" ref="E58:E60" si="0">SUM(B58:D58)</f>
        <v>1902</v>
      </c>
    </row>
    <row r="59" spans="1:5">
      <c r="A59" s="6" t="s">
        <v>36</v>
      </c>
      <c r="B59" s="4">
        <v>375</v>
      </c>
      <c r="C59" s="4">
        <f>12*1</f>
        <v>12</v>
      </c>
      <c r="D59" s="4">
        <f>F51</f>
        <v>1260</v>
      </c>
      <c r="E59" s="4">
        <f t="shared" si="0"/>
        <v>1647</v>
      </c>
    </row>
    <row r="60" spans="1:5">
      <c r="A60" s="6" t="s">
        <v>37</v>
      </c>
      <c r="B60" s="4">
        <v>150</v>
      </c>
      <c r="C60" s="4">
        <f>12*0.5</f>
        <v>6</v>
      </c>
      <c r="D60" s="4">
        <f>F52</f>
        <v>630</v>
      </c>
      <c r="E60" s="4">
        <f t="shared" si="0"/>
        <v>786</v>
      </c>
    </row>
    <row r="63" spans="1:4">
      <c r="A63" s="1" t="s">
        <v>58</v>
      </c>
      <c r="B63" s="1"/>
      <c r="C63" s="1"/>
      <c r="D63" s="1"/>
    </row>
    <row r="64" spans="1:6">
      <c r="A64" s="4" t="s">
        <v>43</v>
      </c>
      <c r="B64" s="9" t="s">
        <v>51</v>
      </c>
      <c r="C64" s="9" t="s">
        <v>52</v>
      </c>
      <c r="D64" s="9" t="s">
        <v>53</v>
      </c>
      <c r="E64" t="s">
        <v>53</v>
      </c>
      <c r="F64" t="s">
        <v>59</v>
      </c>
    </row>
    <row r="65" spans="1:6">
      <c r="A65" s="6" t="s">
        <v>35</v>
      </c>
      <c r="B65" s="4">
        <f>E58</f>
        <v>1902</v>
      </c>
      <c r="C65" s="7">
        <v>0.2</v>
      </c>
      <c r="D65" s="12">
        <f t="shared" ref="D65:D67" si="1">B65*1.2</f>
        <v>2282.4</v>
      </c>
      <c r="E65">
        <v>2170.296</v>
      </c>
      <c r="F65" t="s">
        <v>60</v>
      </c>
    </row>
    <row r="66" spans="1:6">
      <c r="A66" s="6" t="s">
        <v>36</v>
      </c>
      <c r="B66" s="4">
        <f>E59</f>
        <v>1647</v>
      </c>
      <c r="C66" s="7">
        <v>0.2</v>
      </c>
      <c r="D66" s="12">
        <f t="shared" si="1"/>
        <v>1976.4</v>
      </c>
      <c r="E66">
        <v>5069.52</v>
      </c>
      <c r="F66" t="s">
        <v>61</v>
      </c>
    </row>
    <row r="67" spans="1:6">
      <c r="A67" s="6" t="s">
        <v>37</v>
      </c>
      <c r="B67" s="4">
        <f>E60</f>
        <v>786</v>
      </c>
      <c r="C67" s="7">
        <v>0.2</v>
      </c>
      <c r="D67" s="12">
        <f t="shared" si="1"/>
        <v>943.2</v>
      </c>
      <c r="E67">
        <v>844.596</v>
      </c>
      <c r="F67" t="s">
        <v>60</v>
      </c>
    </row>
  </sheetData>
  <mergeCells count="17">
    <mergeCell ref="A1:D1"/>
    <mergeCell ref="A2:B2"/>
    <mergeCell ref="A9:D9"/>
    <mergeCell ref="A10:B10"/>
    <mergeCell ref="A17:D17"/>
    <mergeCell ref="A18:B18"/>
    <mergeCell ref="A25:D25"/>
    <mergeCell ref="A32:E32"/>
    <mergeCell ref="A39:D39"/>
    <mergeCell ref="A47:F47"/>
    <mergeCell ref="A48:B48"/>
    <mergeCell ref="A56:E56"/>
    <mergeCell ref="A63:D63"/>
    <mergeCell ref="A4:A6"/>
    <mergeCell ref="A12:A14"/>
    <mergeCell ref="A20:A22"/>
    <mergeCell ref="A50:A52"/>
  </mergeCells>
  <pageMargins left="0.699305555555556" right="0.699305555555556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tabSelected="1" workbookViewId="0">
      <selection activeCell="A1" sqref="A1"/>
    </sheetView>
  </sheetViews>
  <sheetFormatPr defaultColWidth="9" defaultRowHeight="13.5"/>
  <sheetData/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任务一</vt:lpstr>
      <vt:lpstr>任务二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绿湖</cp:lastModifiedBy>
  <dcterms:created xsi:type="dcterms:W3CDTF">2022-12-01T06:22:00Z</dcterms:created>
  <dcterms:modified xsi:type="dcterms:W3CDTF">2023-08-07T02:06:19Z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A555468089D84299BA8B280BF0EECB76</vt:lpwstr>
  </property>
</Properties>
</file>